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<sst xmlns="http://schemas.openxmlformats.org/spreadsheetml/2006/main" count="66" uniqueCount="34">
  <si>
    <t>Années</t>
  </si>
  <si>
    <t>Année 0</t>
  </si>
  <si>
    <t>Années 1 à 5</t>
  </si>
  <si>
    <t>Année 6</t>
  </si>
  <si>
    <t>Eléments</t>
  </si>
  <si>
    <t>Coût d'investissement</t>
  </si>
  <si>
    <t>Terrain</t>
  </si>
  <si>
    <t>Constructions</t>
  </si>
  <si>
    <t>Equipement</t>
  </si>
  <si>
    <t>Aménagements et frais de formation</t>
  </si>
  <si>
    <t>BFR</t>
  </si>
  <si>
    <t>Evaluation des cash flows différentiels</t>
  </si>
  <si>
    <t>Quantité</t>
  </si>
  <si>
    <t>Prix de vente</t>
  </si>
  <si>
    <t>cv unitaire</t>
  </si>
  <si>
    <t>MCV unitaire</t>
  </si>
  <si>
    <t>MCV totale</t>
  </si>
  <si>
    <t>CF hors amortissements</t>
  </si>
  <si>
    <t>Amortissements</t>
  </si>
  <si>
    <t>Res avant IS</t>
  </si>
  <si>
    <t>IS</t>
  </si>
  <si>
    <t>VR</t>
  </si>
  <si>
    <t>recup BFR</t>
  </si>
  <si>
    <t>CF total</t>
  </si>
  <si>
    <t>VAN (à 10%)</t>
  </si>
  <si>
    <t>Equipements</t>
  </si>
  <si>
    <t>facteur d'actualisation</t>
  </si>
  <si>
    <t>val actualisées</t>
  </si>
  <si>
    <t>Scénario pessimiste</t>
  </si>
  <si>
    <t>Scénario réaliste</t>
  </si>
  <si>
    <t>Coût d'investissement à la date 0</t>
  </si>
  <si>
    <t>Résultat avant IS</t>
  </si>
  <si>
    <t>Récupération du BFR</t>
  </si>
  <si>
    <t>Fact act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</si>
</sst>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.000"/>
  </numFmts>
  <fonts count="1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177" fontId="7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27"/>
  <sheetViews>
    <sheetView workbookViewId="0" topLeftCell="B7">
      <selection activeCell="D25" sqref="D25"/>
    </sheetView>
  </sheetViews>
  <sheetFormatPr defaultColWidth="9.140625" defaultRowHeight="12.75"/>
  <cols>
    <col min="2" max="2" width="22.421875" style="0" customWidth="1"/>
    <col min="3" max="3" width="19.57421875" style="0" customWidth="1"/>
    <col min="4" max="4" width="20.8515625" style="0" customWidth="1"/>
    <col min="5" max="5" width="16.140625" style="0" customWidth="1"/>
    <col min="9" max="9" width="13.00390625" style="0" customWidth="1"/>
    <col min="10" max="10" width="12.57421875" style="0" customWidth="1"/>
  </cols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s="1" t="s">
        <v>4</v>
      </c>
      <c r="C4" s="1"/>
      <c r="D4" s="1"/>
      <c r="E4" s="1"/>
    </row>
    <row r="5" spans="2:5" ht="15">
      <c r="B5" s="1" t="s">
        <v>5</v>
      </c>
      <c r="C5" s="7">
        <f>C6+C7+C8+C9+C10</f>
        <v>-3220000</v>
      </c>
      <c r="D5" s="4"/>
      <c r="E5" s="4"/>
    </row>
    <row r="6" spans="2:5" ht="15">
      <c r="B6" s="1" t="s">
        <v>6</v>
      </c>
      <c r="C6" s="5">
        <v>-200000</v>
      </c>
      <c r="D6" s="4"/>
      <c r="E6" s="4"/>
    </row>
    <row r="7" spans="2:5" ht="15">
      <c r="B7" s="1" t="s">
        <v>7</v>
      </c>
      <c r="C7" s="5">
        <v>-700000</v>
      </c>
      <c r="D7" s="6"/>
      <c r="E7" s="6"/>
    </row>
    <row r="8" spans="2:5" ht="15">
      <c r="B8" s="1" t="s">
        <v>8</v>
      </c>
      <c r="C8" s="5">
        <v>-2000000</v>
      </c>
      <c r="D8" s="6"/>
      <c r="E8" s="6"/>
    </row>
    <row r="9" spans="2:5" ht="15">
      <c r="B9" s="1" t="s">
        <v>9</v>
      </c>
      <c r="C9" s="5">
        <v>-100000</v>
      </c>
      <c r="D9" s="6"/>
      <c r="E9" s="6"/>
    </row>
    <row r="10" spans="2:5" ht="15">
      <c r="B10" s="1" t="s">
        <v>10</v>
      </c>
      <c r="C10" s="7">
        <v>-220000</v>
      </c>
      <c r="D10" s="4"/>
      <c r="E10" s="4"/>
    </row>
    <row r="11" spans="2:5" ht="15">
      <c r="B11" s="1" t="s">
        <v>11</v>
      </c>
      <c r="C11" s="4"/>
      <c r="D11" s="4"/>
      <c r="E11" s="4"/>
    </row>
    <row r="12" spans="2:5" ht="15">
      <c r="B12" s="1" t="s">
        <v>12</v>
      </c>
      <c r="C12" s="4"/>
      <c r="D12" s="5">
        <v>100000</v>
      </c>
      <c r="E12" s="5">
        <v>100000</v>
      </c>
    </row>
    <row r="13" spans="2:5" ht="15">
      <c r="B13" s="1" t="s">
        <v>13</v>
      </c>
      <c r="C13" s="4"/>
      <c r="D13" s="5">
        <v>22</v>
      </c>
      <c r="E13" s="5">
        <v>22</v>
      </c>
    </row>
    <row r="14" spans="2:5" ht="15">
      <c r="B14" s="1" t="s">
        <v>14</v>
      </c>
      <c r="C14" s="4"/>
      <c r="D14" s="5">
        <v>10</v>
      </c>
      <c r="E14" s="5">
        <v>10</v>
      </c>
    </row>
    <row r="15" spans="2:5" ht="14.25">
      <c r="B15" s="1" t="s">
        <v>15</v>
      </c>
      <c r="C15" s="8"/>
      <c r="D15" s="3">
        <v>12</v>
      </c>
      <c r="E15" s="3">
        <v>12</v>
      </c>
    </row>
    <row r="16" spans="2:10" ht="14.25">
      <c r="B16" s="1" t="s">
        <v>16</v>
      </c>
      <c r="C16" s="8"/>
      <c r="D16" s="3">
        <f>PRODUCT(D12,D15)</f>
        <v>1200000</v>
      </c>
      <c r="E16" s="3">
        <f>PRODUCT(E12,E15)</f>
        <v>1200000</v>
      </c>
      <c r="I16" t="s">
        <v>21</v>
      </c>
      <c r="J16">
        <f>J17+J18+J19</f>
        <v>1557226.7985487701</v>
      </c>
    </row>
    <row r="17" spans="2:10" ht="15">
      <c r="B17" s="1" t="s">
        <v>17</v>
      </c>
      <c r="C17" s="4"/>
      <c r="D17" s="9">
        <v>-300000</v>
      </c>
      <c r="E17" s="9">
        <v>-300000</v>
      </c>
      <c r="I17" t="s">
        <v>6</v>
      </c>
      <c r="J17">
        <f>200000*((1.03)^6-((1.03)^6-1)*0.35)</f>
        <v>225226.79854877002</v>
      </c>
    </row>
    <row r="18" spans="2:10" ht="15">
      <c r="B18" s="1" t="s">
        <v>18</v>
      </c>
      <c r="C18" s="4"/>
      <c r="D18" s="5">
        <v>-248000</v>
      </c>
      <c r="E18" s="5">
        <v>-228000</v>
      </c>
      <c r="I18" t="s">
        <v>7</v>
      </c>
      <c r="J18">
        <f>700000*(19/25)</f>
        <v>532000</v>
      </c>
    </row>
    <row r="19" spans="2:10" ht="14.25">
      <c r="B19" s="1" t="s">
        <v>19</v>
      </c>
      <c r="C19" s="8"/>
      <c r="D19" s="7">
        <f>D16+D17+D18</f>
        <v>652000</v>
      </c>
      <c r="E19" s="7">
        <f>E16+E17+E18</f>
        <v>672000</v>
      </c>
      <c r="I19" t="s">
        <v>25</v>
      </c>
      <c r="J19">
        <f>2000000*(4/10)</f>
        <v>800000</v>
      </c>
    </row>
    <row r="20" spans="2:5" ht="14.25">
      <c r="B20" s="1" t="s">
        <v>20</v>
      </c>
      <c r="C20" s="8"/>
      <c r="D20" s="7">
        <v>-228200</v>
      </c>
      <c r="E20" s="7">
        <v>-235200</v>
      </c>
    </row>
    <row r="21" spans="2:5" ht="14.25">
      <c r="B21" s="1" t="s">
        <v>18</v>
      </c>
      <c r="C21" s="8"/>
      <c r="D21" s="7">
        <v>248000</v>
      </c>
      <c r="E21" s="7">
        <v>228000</v>
      </c>
    </row>
    <row r="22" spans="2:5" ht="15">
      <c r="B22" s="1" t="s">
        <v>21</v>
      </c>
      <c r="C22" s="8"/>
      <c r="D22" s="8"/>
      <c r="E22" s="5">
        <f>J16</f>
        <v>1557226.7985487701</v>
      </c>
    </row>
    <row r="23" spans="2:5" ht="14.25">
      <c r="B23" s="1" t="s">
        <v>22</v>
      </c>
      <c r="C23" s="8"/>
      <c r="D23" s="8"/>
      <c r="E23" s="7">
        <v>220000</v>
      </c>
    </row>
    <row r="24" spans="2:5" ht="14.25">
      <c r="B24" s="1" t="s">
        <v>23</v>
      </c>
      <c r="C24" s="8"/>
      <c r="D24" s="7">
        <f>D19+D20+D21</f>
        <v>671800</v>
      </c>
      <c r="E24" s="7">
        <f>E19+E20+E21+E22+E23</f>
        <v>2442026.79854877</v>
      </c>
    </row>
    <row r="25" spans="2:5" ht="15">
      <c r="B25" s="1" t="s">
        <v>26</v>
      </c>
      <c r="C25" s="4"/>
      <c r="D25" s="4">
        <f>(1-(1.1)^-5)/0.1</f>
        <v>3.7907867694084505</v>
      </c>
      <c r="E25" s="4">
        <f>(1.1)^-6</f>
        <v>0.5644739300537772</v>
      </c>
    </row>
    <row r="26" spans="2:5" ht="15">
      <c r="B26" s="1" t="s">
        <v>27</v>
      </c>
      <c r="C26" s="3"/>
      <c r="D26" s="4">
        <f>D24*D25</f>
        <v>2546650.551688597</v>
      </c>
      <c r="E26" s="4">
        <f>E24*E25</f>
        <v>1378460.464273468</v>
      </c>
    </row>
    <row r="27" spans="2:3" ht="12.75">
      <c r="B27" s="1" t="s">
        <v>24</v>
      </c>
      <c r="C27" s="10">
        <f>D26+E26+C5</f>
        <v>705111.0159620652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0"/>
  <sheetViews>
    <sheetView tabSelected="1" workbookViewId="0" topLeftCell="A7">
      <selection activeCell="G36" sqref="G36"/>
    </sheetView>
  </sheetViews>
  <sheetFormatPr defaultColWidth="9.140625" defaultRowHeight="12.75"/>
  <cols>
    <col min="2" max="2" width="17.28125" style="0" customWidth="1"/>
    <col min="3" max="3" width="17.00390625" style="0" customWidth="1"/>
    <col min="4" max="4" width="13.28125" style="0" customWidth="1"/>
    <col min="5" max="5" width="14.8515625" style="0" customWidth="1"/>
    <col min="6" max="6" width="12.8515625" style="0" customWidth="1"/>
    <col min="7" max="7" width="12.28125" style="0" customWidth="1"/>
    <col min="8" max="8" width="13.00390625" style="0" customWidth="1"/>
    <col min="9" max="9" width="13.8515625" style="0" customWidth="1"/>
  </cols>
  <sheetData>
    <row r="2" spans="2:9" ht="12.75" customHeight="1">
      <c r="B2" s="1" t="s">
        <v>0</v>
      </c>
      <c r="C2" s="1" t="s">
        <v>1</v>
      </c>
      <c r="D2" s="24" t="s">
        <v>28</v>
      </c>
      <c r="E2" s="24"/>
      <c r="F2" s="25" t="s">
        <v>29</v>
      </c>
      <c r="G2" s="25"/>
      <c r="H2" s="25" t="s">
        <v>29</v>
      </c>
      <c r="I2" s="25"/>
    </row>
    <row r="3" spans="2:9" ht="12.75">
      <c r="B3" s="1"/>
      <c r="C3" s="1"/>
      <c r="D3" s="11" t="s">
        <v>2</v>
      </c>
      <c r="E3" s="12" t="s">
        <v>3</v>
      </c>
      <c r="F3" s="12" t="s">
        <v>2</v>
      </c>
      <c r="G3" s="12" t="s">
        <v>3</v>
      </c>
      <c r="H3" s="12" t="s">
        <v>2</v>
      </c>
      <c r="I3" s="11" t="s">
        <v>3</v>
      </c>
    </row>
    <row r="4" spans="2:9" ht="12.75">
      <c r="B4" s="13" t="s">
        <v>4</v>
      </c>
      <c r="C4" s="13"/>
      <c r="D4" s="14"/>
      <c r="E4" s="15"/>
      <c r="F4" s="15"/>
      <c r="G4" s="15"/>
      <c r="H4" s="15"/>
      <c r="I4" s="14"/>
    </row>
    <row r="5" spans="2:9" ht="14.25">
      <c r="B5" s="1" t="s">
        <v>30</v>
      </c>
      <c r="C5" s="7">
        <f>SUM(C6:C9)+D10</f>
        <v>-3176000</v>
      </c>
      <c r="D5" s="11"/>
      <c r="E5" s="7"/>
      <c r="F5" s="12">
        <f>SUM(C6:C9)+F10</f>
        <v>-3220000</v>
      </c>
      <c r="G5" s="12"/>
      <c r="H5" s="16">
        <f>SUM(C6:C9)+H10</f>
        <v>-3264000</v>
      </c>
      <c r="I5" s="17"/>
    </row>
    <row r="6" spans="2:8" ht="15">
      <c r="B6" s="13" t="s">
        <v>6</v>
      </c>
      <c r="C6" s="5">
        <v>-200000</v>
      </c>
      <c r="D6" s="14"/>
      <c r="E6" s="5"/>
      <c r="F6" s="5"/>
      <c r="H6" s="5"/>
    </row>
    <row r="7" spans="2:8" ht="15">
      <c r="B7" s="13" t="s">
        <v>7</v>
      </c>
      <c r="C7" s="5">
        <v>-700000</v>
      </c>
      <c r="D7" s="20"/>
      <c r="E7" s="5"/>
      <c r="F7" s="5"/>
      <c r="H7" s="5"/>
    </row>
    <row r="8" spans="2:8" ht="15">
      <c r="B8" s="13" t="s">
        <v>8</v>
      </c>
      <c r="C8" s="5">
        <v>-2000000</v>
      </c>
      <c r="D8" s="20"/>
      <c r="E8" s="5"/>
      <c r="F8" s="5"/>
      <c r="H8" s="5"/>
    </row>
    <row r="9" spans="2:8" ht="15">
      <c r="B9" s="13" t="s">
        <v>9</v>
      </c>
      <c r="C9" s="5">
        <v>-100000</v>
      </c>
      <c r="D9" s="20"/>
      <c r="E9" s="5"/>
      <c r="F9" s="5"/>
      <c r="H9" s="5"/>
    </row>
    <row r="10" spans="2:9" ht="15">
      <c r="B10" s="13" t="s">
        <v>10</v>
      </c>
      <c r="C10" s="5"/>
      <c r="D10" s="11">
        <v>-176000</v>
      </c>
      <c r="E10" s="15"/>
      <c r="F10" s="12">
        <v>-220000</v>
      </c>
      <c r="G10" s="12"/>
      <c r="H10" s="12">
        <v>-264000</v>
      </c>
      <c r="I10" s="19"/>
    </row>
    <row r="11" spans="2:9" ht="15">
      <c r="B11" s="13"/>
      <c r="C11" s="4"/>
      <c r="D11" s="14"/>
      <c r="E11" s="15"/>
      <c r="F11" s="15"/>
      <c r="G11" s="15"/>
      <c r="H11" s="18"/>
      <c r="I11" s="19"/>
    </row>
    <row r="12" spans="2:9" ht="15">
      <c r="B12" s="13" t="s">
        <v>11</v>
      </c>
      <c r="C12" s="4"/>
      <c r="D12" s="14"/>
      <c r="E12" s="15"/>
      <c r="F12" s="15"/>
      <c r="G12" s="15"/>
      <c r="H12" s="18"/>
      <c r="I12" s="19"/>
    </row>
    <row r="13" spans="2:9" ht="15">
      <c r="B13" s="13" t="s">
        <v>12</v>
      </c>
      <c r="C13" s="4"/>
      <c r="D13" s="14">
        <v>80000</v>
      </c>
      <c r="E13" s="15">
        <v>80000</v>
      </c>
      <c r="F13" s="15">
        <v>100000</v>
      </c>
      <c r="G13" s="15">
        <v>100000</v>
      </c>
      <c r="H13" s="15">
        <v>120000</v>
      </c>
      <c r="I13" s="14">
        <v>120000</v>
      </c>
    </row>
    <row r="14" spans="2:9" ht="15">
      <c r="B14" s="13" t="s">
        <v>13</v>
      </c>
      <c r="C14" s="4"/>
      <c r="D14" s="14">
        <v>22</v>
      </c>
      <c r="E14" s="15">
        <v>22</v>
      </c>
      <c r="F14" s="15">
        <v>22</v>
      </c>
      <c r="G14" s="15">
        <v>22</v>
      </c>
      <c r="H14" s="15">
        <v>22</v>
      </c>
      <c r="I14" s="14">
        <v>22</v>
      </c>
    </row>
    <row r="15" spans="2:9" ht="15">
      <c r="B15" s="13" t="s">
        <v>14</v>
      </c>
      <c r="C15" s="4"/>
      <c r="D15" s="14">
        <v>10</v>
      </c>
      <c r="E15" s="15">
        <v>10</v>
      </c>
      <c r="F15" s="15">
        <v>10</v>
      </c>
      <c r="G15" s="15">
        <v>10</v>
      </c>
      <c r="H15" s="15">
        <v>10</v>
      </c>
      <c r="I15" s="14">
        <v>10</v>
      </c>
    </row>
    <row r="16" spans="2:9" ht="15">
      <c r="B16" s="13" t="s">
        <v>15</v>
      </c>
      <c r="C16" s="4"/>
      <c r="D16" s="14">
        <v>12</v>
      </c>
      <c r="E16" s="15">
        <v>12</v>
      </c>
      <c r="F16" s="15">
        <v>12</v>
      </c>
      <c r="G16" s="15">
        <v>12</v>
      </c>
      <c r="H16" s="15">
        <v>12</v>
      </c>
      <c r="I16" s="14">
        <v>12</v>
      </c>
    </row>
    <row r="17" spans="2:9" ht="15">
      <c r="B17" s="13" t="s">
        <v>16</v>
      </c>
      <c r="C17" s="4"/>
      <c r="D17" s="14">
        <f>D13*D16</f>
        <v>960000</v>
      </c>
      <c r="E17" s="15">
        <v>960000</v>
      </c>
      <c r="F17" s="15">
        <v>1200000</v>
      </c>
      <c r="G17" s="15">
        <v>1200000</v>
      </c>
      <c r="H17" s="15">
        <v>1440000</v>
      </c>
      <c r="I17" s="14">
        <v>1440000</v>
      </c>
    </row>
    <row r="18" spans="2:9" ht="15">
      <c r="B18" s="13" t="s">
        <v>17</v>
      </c>
      <c r="C18" s="4"/>
      <c r="D18" s="21">
        <v>-300000</v>
      </c>
      <c r="E18" s="22">
        <v>-300000</v>
      </c>
      <c r="F18" s="22">
        <v>-300000</v>
      </c>
      <c r="G18" s="22">
        <v>-300000</v>
      </c>
      <c r="H18" s="22">
        <v>-300000</v>
      </c>
      <c r="I18" s="21">
        <v>-300000</v>
      </c>
    </row>
    <row r="19" spans="2:9" ht="15">
      <c r="B19" s="13" t="s">
        <v>18</v>
      </c>
      <c r="C19" s="4"/>
      <c r="D19" s="14">
        <v>-248000</v>
      </c>
      <c r="E19" s="15">
        <v>-228000</v>
      </c>
      <c r="F19" s="15">
        <v>-248000</v>
      </c>
      <c r="G19" s="15">
        <v>-228000</v>
      </c>
      <c r="H19" s="15">
        <v>-248000</v>
      </c>
      <c r="I19" s="14">
        <v>-228000</v>
      </c>
    </row>
    <row r="20" spans="2:9" ht="15">
      <c r="B20" s="13" t="s">
        <v>31</v>
      </c>
      <c r="C20" s="4"/>
      <c r="D20" s="21">
        <f>D17+D18+D19</f>
        <v>412000</v>
      </c>
      <c r="E20" s="21">
        <f>E17+E18+E19</f>
        <v>432000</v>
      </c>
      <c r="F20" s="21">
        <f>F17+F18+F19</f>
        <v>652000</v>
      </c>
      <c r="G20" s="21">
        <f>G17+G18+G19</f>
        <v>672000</v>
      </c>
      <c r="H20" s="21">
        <f>H17+H18+H19</f>
        <v>892000</v>
      </c>
      <c r="I20" s="21">
        <f>I17+I18+I19</f>
        <v>912000</v>
      </c>
    </row>
    <row r="21" spans="2:9" ht="15">
      <c r="B21" s="13" t="s">
        <v>20</v>
      </c>
      <c r="C21" s="4"/>
      <c r="D21" s="21">
        <v>-144200</v>
      </c>
      <c r="E21" s="22">
        <v>-151200</v>
      </c>
      <c r="F21" s="22">
        <v>-228200</v>
      </c>
      <c r="G21" s="22">
        <v>-235200</v>
      </c>
      <c r="H21" s="22">
        <v>-312200</v>
      </c>
      <c r="I21" s="21">
        <v>-319200</v>
      </c>
    </row>
    <row r="22" spans="2:9" ht="15">
      <c r="B22" s="13" t="s">
        <v>18</v>
      </c>
      <c r="C22" s="4"/>
      <c r="D22" s="21">
        <v>248000</v>
      </c>
      <c r="E22" s="22">
        <v>228000</v>
      </c>
      <c r="F22" s="22">
        <v>248000</v>
      </c>
      <c r="G22" s="22">
        <v>228000</v>
      </c>
      <c r="H22" s="22">
        <v>248000</v>
      </c>
      <c r="I22" s="21">
        <v>228000</v>
      </c>
    </row>
    <row r="23" spans="2:9" ht="15">
      <c r="B23" s="13" t="s">
        <v>21</v>
      </c>
      <c r="C23" s="4"/>
      <c r="D23" s="14"/>
      <c r="E23" s="4">
        <v>1557226.799</v>
      </c>
      <c r="F23" s="15"/>
      <c r="G23" s="4">
        <v>1557226.799</v>
      </c>
      <c r="H23" s="15"/>
      <c r="I23" s="4">
        <v>1557226.799</v>
      </c>
    </row>
    <row r="24" spans="2:9" ht="15">
      <c r="B24" s="13" t="s">
        <v>32</v>
      </c>
      <c r="C24" s="4"/>
      <c r="D24" s="14"/>
      <c r="E24" s="22">
        <v>176000</v>
      </c>
      <c r="F24" s="15"/>
      <c r="G24" s="22">
        <v>220000</v>
      </c>
      <c r="H24" s="15"/>
      <c r="I24" s="21">
        <v>264000</v>
      </c>
    </row>
    <row r="25" spans="2:9" ht="15">
      <c r="B25" s="13" t="s">
        <v>23</v>
      </c>
      <c r="C25" s="4"/>
      <c r="D25" s="21">
        <f>D20+D21+D22</f>
        <v>515800</v>
      </c>
      <c r="E25" s="21">
        <f>E20+E21+E22+E23+E24</f>
        <v>2242026.799</v>
      </c>
      <c r="F25" s="21">
        <f>F20+F21+F22+F23+F24</f>
        <v>671800</v>
      </c>
      <c r="G25" s="21">
        <f>G20+G21+G22+G23+G24</f>
        <v>2442026.799</v>
      </c>
      <c r="H25" s="21">
        <f>H20+H21+H22+H23+H24</f>
        <v>827800</v>
      </c>
      <c r="I25" s="21">
        <f>I20+I21+I22+I23+I24</f>
        <v>2642026.799</v>
      </c>
    </row>
    <row r="26" spans="2:9" ht="15">
      <c r="B26" s="1" t="s">
        <v>33</v>
      </c>
      <c r="C26" s="4"/>
      <c r="D26" s="4">
        <f>((1-(1.1)^-5)/0.1)</f>
        <v>3.7907867694084505</v>
      </c>
      <c r="E26" s="15">
        <f>(1.1)^-6</f>
        <v>0.5644739300537772</v>
      </c>
      <c r="F26" s="4">
        <f>((1-(1.1)^-5)/0.1)</f>
        <v>3.7907867694084505</v>
      </c>
      <c r="G26" s="15">
        <f>(1.1)^-6</f>
        <v>0.5644739300537772</v>
      </c>
      <c r="H26" s="4">
        <f>((1-(1.1)^-5)/0.1)</f>
        <v>3.7907867694084505</v>
      </c>
      <c r="I26" s="15">
        <f>(1.1)^-6</f>
        <v>0.5644739300537772</v>
      </c>
    </row>
    <row r="27" spans="2:9" ht="15">
      <c r="B27" s="1"/>
      <c r="C27" s="4"/>
      <c r="D27" s="4">
        <f>D25*D26</f>
        <v>1955287.8156608788</v>
      </c>
      <c r="E27" s="4">
        <f>E25*E26</f>
        <v>1265565.67851742</v>
      </c>
      <c r="F27" s="4">
        <f>F25*F26</f>
        <v>2546650.551688597</v>
      </c>
      <c r="G27" s="4">
        <f>G25*G26</f>
        <v>1378460.4645281755</v>
      </c>
      <c r="H27" s="4">
        <f>H25*H26</f>
        <v>3138013.287716315</v>
      </c>
      <c r="I27" s="4">
        <f>I25*I26</f>
        <v>1491355.250538931</v>
      </c>
    </row>
    <row r="28" spans="2:9" ht="15">
      <c r="B28" s="1" t="s">
        <v>24</v>
      </c>
      <c r="C28" s="3"/>
      <c r="D28" s="14"/>
      <c r="E28" s="23">
        <f>D27+G28+C5</f>
        <v>-515601.1681223484</v>
      </c>
      <c r="F28" s="15"/>
      <c r="G28" s="23">
        <f>F27+G27+F5</f>
        <v>705111.0162167726</v>
      </c>
      <c r="H28" s="18"/>
      <c r="I28" s="23">
        <f>H27+I27+H5</f>
        <v>1365368.5382552464</v>
      </c>
    </row>
    <row r="29" ht="15.75">
      <c r="B29" s="2"/>
    </row>
    <row r="30" ht="15.75">
      <c r="B30" s="2"/>
    </row>
  </sheetData>
  <mergeCells count="3">
    <mergeCell ref="D2:E2"/>
    <mergeCell ref="F2:G2"/>
    <mergeCell ref="H2:I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hamadi</cp:lastModifiedBy>
  <dcterms:created xsi:type="dcterms:W3CDTF">1996-10-14T23:33:28Z</dcterms:created>
  <dcterms:modified xsi:type="dcterms:W3CDTF">2008-05-02T20:51:46Z</dcterms:modified>
  <cp:category/>
  <cp:version/>
  <cp:contentType/>
  <cp:contentStatus/>
</cp:coreProperties>
</file>